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<sst xmlns="http://schemas.openxmlformats.org/spreadsheetml/2006/main" count="73" uniqueCount="36">
  <si>
    <t xml:space="preserve">Summary of profit and loss account </t>
  </si>
  <si>
    <t xml:space="preserve">Summary of balance sheet </t>
  </si>
  <si>
    <t>Budget</t>
  </si>
  <si>
    <t>£000</t>
  </si>
  <si>
    <t>£</t>
  </si>
  <si>
    <t>Income</t>
  </si>
  <si>
    <t>Core funding</t>
  </si>
  <si>
    <t xml:space="preserve"> </t>
  </si>
  <si>
    <t>Income - vatable</t>
  </si>
  <si>
    <t>Tangible fixed assets</t>
  </si>
  <si>
    <t>Total income</t>
  </si>
  <si>
    <t>Fixed assets</t>
  </si>
  <si>
    <t>Operating costs</t>
  </si>
  <si>
    <t>Current assets</t>
  </si>
  <si>
    <t>Salaries</t>
  </si>
  <si>
    <t>Stock</t>
  </si>
  <si>
    <t>Overheads</t>
  </si>
  <si>
    <t>Trade debtors</t>
  </si>
  <si>
    <t>Operating fixed costs</t>
  </si>
  <si>
    <t>Prepayments</t>
  </si>
  <si>
    <t>Bank balance</t>
  </si>
  <si>
    <t>Operating result</t>
  </si>
  <si>
    <t>Finance costs</t>
  </si>
  <si>
    <t>Current liabilities</t>
  </si>
  <si>
    <t>Bank overdraft int exp</t>
  </si>
  <si>
    <t>Trade creditors</t>
  </si>
  <si>
    <t>Bank loan interest expense</t>
  </si>
  <si>
    <t>Other loans int exp</t>
  </si>
  <si>
    <t>Interest receivable</t>
  </si>
  <si>
    <t>Net current assets</t>
  </si>
  <si>
    <t>Net result before tax</t>
  </si>
  <si>
    <t>Taxation</t>
  </si>
  <si>
    <t>Retained profit</t>
  </si>
  <si>
    <t>Profit brought forward</t>
  </si>
  <si>
    <t>Profit for year</t>
  </si>
  <si>
    <t>rounding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</si>
</sst>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0.00_);[Red]\(0.00\)"/>
    <numFmt numFmtId="167" formatCode="_(* #,##0_);_(* \(#,##0\);_(* &quot;-&quot;_);_(@_)"/>
  </numFmts>
  <fonts count="9"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10"/>
      <color indexed="10"/>
      <name val="Arial"/>
      <family val="2"/>
    </font>
    <font>
      <sz val="12"/>
      <color indexed="10"/>
      <name val="Calibri"/>
      <family val="2"/>
    </font>
    <font>
      <sz val="12"/>
      <color indexed="8"/>
      <name val="SWISS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double">
        <color indexed="8"/>
      </bottom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 quotePrefix="1">
      <alignment horizontal="right"/>
    </xf>
    <xf numFmtId="0" fontId="1" fillId="2" borderId="0" xfId="0" applyFont="1" applyFill="1" applyAlignment="1" quotePrefix="1">
      <alignment horizontal="right"/>
    </xf>
    <xf numFmtId="37" fontId="3" fillId="0" borderId="0" xfId="0" applyNumberFormat="1" applyFont="1" applyAlignment="1" applyProtection="1">
      <alignment/>
      <protection/>
    </xf>
    <xf numFmtId="38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8" fontId="5" fillId="0" borderId="0" xfId="0" applyNumberFormat="1" applyFont="1" applyAlignment="1" applyProtection="1">
      <alignment/>
      <protection locked="0"/>
    </xf>
    <xf numFmtId="164" fontId="2" fillId="0" borderId="0" xfId="15" applyNumberFormat="1" applyFont="1" applyAlignment="1" applyProtection="1">
      <alignment/>
      <protection locked="0"/>
    </xf>
    <xf numFmtId="38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38" fontId="5" fillId="0" borderId="1" xfId="0" applyNumberFormat="1" applyFont="1" applyBorder="1" applyAlignment="1" applyProtection="1">
      <alignment/>
      <protection locked="0"/>
    </xf>
    <xf numFmtId="164" fontId="2" fillId="0" borderId="1" xfId="15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38" fontId="2" fillId="0" borderId="2" xfId="0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4" fillId="0" borderId="0" xfId="15" applyNumberFormat="1" applyFont="1" applyAlignment="1" applyProtection="1">
      <alignment/>
      <protection/>
    </xf>
    <xf numFmtId="38" fontId="4" fillId="0" borderId="3" xfId="0" applyNumberFormat="1" applyFont="1" applyBorder="1" applyAlignment="1" applyProtection="1">
      <alignment/>
      <protection/>
    </xf>
    <xf numFmtId="164" fontId="4" fillId="0" borderId="3" xfId="15" applyNumberFormat="1" applyFont="1" applyBorder="1" applyAlignment="1" applyProtection="1">
      <alignment/>
      <protection/>
    </xf>
    <xf numFmtId="38" fontId="4" fillId="0" borderId="4" xfId="0" applyNumberFormat="1" applyFont="1" applyBorder="1" applyAlignment="1" applyProtection="1">
      <alignment/>
      <protection/>
    </xf>
    <xf numFmtId="164" fontId="2" fillId="0" borderId="4" xfId="15" applyNumberFormat="1" applyFont="1" applyBorder="1" applyAlignment="1" applyProtection="1">
      <alignment/>
      <protection/>
    </xf>
    <xf numFmtId="164" fontId="4" fillId="0" borderId="4" xfId="15" applyNumberFormat="1" applyFont="1" applyBorder="1" applyAlignment="1" applyProtection="1">
      <alignment/>
      <protection/>
    </xf>
    <xf numFmtId="38" fontId="2" fillId="0" borderId="1" xfId="0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64" fontId="7" fillId="0" borderId="0" xfId="15" applyNumberFormat="1" applyFont="1" applyAlignment="1" applyProtection="1">
      <alignment/>
      <protection/>
    </xf>
    <xf numFmtId="164" fontId="7" fillId="0" borderId="3" xfId="15" applyNumberFormat="1" applyFont="1" applyBorder="1" applyAlignment="1" applyProtection="1">
      <alignment/>
      <protection/>
    </xf>
    <xf numFmtId="164" fontId="2" fillId="0" borderId="0" xfId="15" applyNumberFormat="1" applyFont="1" applyAlignment="1" applyProtection="1">
      <alignment/>
      <protection/>
    </xf>
    <xf numFmtId="164" fontId="2" fillId="0" borderId="5" xfId="15" applyNumberFormat="1" applyFont="1" applyBorder="1" applyAlignment="1">
      <alignment/>
    </xf>
    <xf numFmtId="38" fontId="4" fillId="0" borderId="6" xfId="0" applyNumberFormat="1" applyFont="1" applyBorder="1" applyAlignment="1" applyProtection="1">
      <alignment/>
      <protection/>
    </xf>
    <xf numFmtId="164" fontId="2" fillId="0" borderId="6" xfId="15" applyNumberFormat="1" applyFont="1" applyBorder="1" applyAlignment="1" applyProtection="1">
      <alignment/>
      <protection/>
    </xf>
    <xf numFmtId="40" fontId="4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>
      <alignment/>
    </xf>
    <xf numFmtId="166" fontId="4" fillId="0" borderId="0" xfId="0" applyNumberFormat="1" applyFont="1" applyAlignment="1" applyProtection="1">
      <alignment/>
      <protection/>
    </xf>
    <xf numFmtId="0" fontId="0" fillId="0" borderId="0" xfId="0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38" fontId="2" fillId="0" borderId="5" xfId="0" applyNumberFormat="1" applyFont="1" applyBorder="1" applyAlignment="1">
      <alignment/>
    </xf>
    <xf numFmtId="164" fontId="1" fillId="0" borderId="0" xfId="15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Alignment="1">
      <alignment/>
    </xf>
    <xf numFmtId="38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Alignment="1">
      <alignment/>
    </xf>
    <xf numFmtId="40" fontId="2" fillId="0" borderId="0" xfId="0" applyNumberFormat="1" applyFont="1" applyFill="1" applyAlignment="1">
      <alignment/>
    </xf>
    <xf numFmtId="37" fontId="8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ubberley\Local%20Settings\Temporary%20Internet%20Files\OLK4BD\Copy%20of%20stephen%20dexter%203%20yr%20cash%20flow%20full%20budget%2013%20May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2012"/>
      <sheetName val="2013"/>
      <sheetName val="2014"/>
      <sheetName val="Income 2012"/>
      <sheetName val="Income 2013"/>
      <sheetName val="Income 2014"/>
      <sheetName val="Salaries 2012"/>
      <sheetName val="Salaries 2013"/>
      <sheetName val="Salaries 2014"/>
    </sheetNames>
    <sheetDataSet>
      <sheetData sheetId="2">
        <row r="1">
          <cell r="A1" t="str">
            <v>Visit Oxfordshire Limited</v>
          </cell>
        </row>
        <row r="71">
          <cell r="N71">
            <v>275000</v>
          </cell>
        </row>
        <row r="72">
          <cell r="N72">
            <v>828831.5</v>
          </cell>
        </row>
        <row r="89">
          <cell r="N89">
            <v>380989.16</v>
          </cell>
        </row>
        <row r="91">
          <cell r="N91">
            <v>722842.65</v>
          </cell>
        </row>
        <row r="102">
          <cell r="N102">
            <v>0</v>
          </cell>
        </row>
        <row r="106">
          <cell r="N106">
            <v>0</v>
          </cell>
        </row>
        <row r="111">
          <cell r="N111">
            <v>0</v>
          </cell>
        </row>
        <row r="255">
          <cell r="N255">
            <v>0</v>
          </cell>
        </row>
        <row r="258">
          <cell r="N258">
            <v>30000</v>
          </cell>
        </row>
        <row r="259">
          <cell r="N259">
            <v>0</v>
          </cell>
        </row>
        <row r="263">
          <cell r="N263">
            <v>0</v>
          </cell>
        </row>
        <row r="268">
          <cell r="N268">
            <v>-83805.89000000003</v>
          </cell>
        </row>
        <row r="269">
          <cell r="N269">
            <v>0</v>
          </cell>
        </row>
        <row r="271">
          <cell r="A271" t="str">
            <v>Admin costs creditors</v>
          </cell>
          <cell r="N271">
            <v>94243</v>
          </cell>
        </row>
        <row r="273">
          <cell r="A273" t="str">
            <v>PAYE/NIC</v>
          </cell>
          <cell r="N273">
            <v>9524.699999999999</v>
          </cell>
        </row>
        <row r="274">
          <cell r="A274" t="str">
            <v>VAT</v>
          </cell>
          <cell r="N274">
            <v>10040</v>
          </cell>
        </row>
      </sheetData>
      <sheetData sheetId="3">
        <row r="71">
          <cell r="N71">
            <v>250500</v>
          </cell>
        </row>
        <row r="72">
          <cell r="N72">
            <v>853831.5</v>
          </cell>
        </row>
        <row r="89">
          <cell r="N89">
            <v>388608.9431999999</v>
          </cell>
        </row>
        <row r="91">
          <cell r="N91">
            <v>716068.2029999999</v>
          </cell>
        </row>
        <row r="102">
          <cell r="N102">
            <v>-349</v>
          </cell>
        </row>
        <row r="103">
          <cell r="N103">
            <v>0</v>
          </cell>
        </row>
        <row r="106">
          <cell r="N106">
            <v>0</v>
          </cell>
        </row>
        <row r="107">
          <cell r="N107">
            <v>0</v>
          </cell>
        </row>
        <row r="111">
          <cell r="N111">
            <v>0</v>
          </cell>
        </row>
        <row r="254">
          <cell r="N254">
            <v>0</v>
          </cell>
        </row>
        <row r="257">
          <cell r="N257">
            <v>30000</v>
          </cell>
        </row>
        <row r="258">
          <cell r="N258">
            <v>0</v>
          </cell>
        </row>
        <row r="262">
          <cell r="N262">
            <v>0</v>
          </cell>
        </row>
        <row r="267">
          <cell r="N267">
            <v>-108783.24380000008</v>
          </cell>
        </row>
        <row r="268">
          <cell r="N268">
            <v>0</v>
          </cell>
        </row>
        <row r="270">
          <cell r="N270">
            <v>126707</v>
          </cell>
        </row>
        <row r="272">
          <cell r="N272">
            <v>9715.199999999999</v>
          </cell>
        </row>
        <row r="273">
          <cell r="N273">
            <v>2361</v>
          </cell>
        </row>
      </sheetData>
      <sheetData sheetId="4">
        <row r="71">
          <cell r="N71">
            <v>229000</v>
          </cell>
        </row>
        <row r="72">
          <cell r="N72">
            <v>853831.5</v>
          </cell>
        </row>
        <row r="80">
          <cell r="N80">
            <v>1.5000000000436557</v>
          </cell>
        </row>
        <row r="89">
          <cell r="N89">
            <v>396381.1220639999</v>
          </cell>
        </row>
        <row r="91">
          <cell r="N91">
            <v>686899.80666</v>
          </cell>
        </row>
        <row r="102">
          <cell r="N102">
            <v>-453</v>
          </cell>
        </row>
        <row r="103">
          <cell r="N103">
            <v>0</v>
          </cell>
        </row>
        <row r="106">
          <cell r="N106">
            <v>0</v>
          </cell>
        </row>
        <row r="107">
          <cell r="N107">
            <v>0</v>
          </cell>
        </row>
        <row r="111">
          <cell r="N111">
            <v>0</v>
          </cell>
        </row>
        <row r="229">
          <cell r="I229">
            <v>-177416.0981424001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52">
          <cell r="N252">
            <v>30000</v>
          </cell>
        </row>
        <row r="253">
          <cell r="N253">
            <v>0</v>
          </cell>
        </row>
        <row r="254">
          <cell r="N254">
            <v>0</v>
          </cell>
        </row>
        <row r="256">
          <cell r="N256">
            <v>0</v>
          </cell>
        </row>
        <row r="257">
          <cell r="N257">
            <v>0</v>
          </cell>
        </row>
        <row r="262">
          <cell r="N262">
            <v>-66476.71507600015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78141</v>
          </cell>
        </row>
        <row r="266">
          <cell r="N266">
            <v>0</v>
          </cell>
        </row>
        <row r="267">
          <cell r="N267">
            <v>9909.6</v>
          </cell>
        </row>
        <row r="268">
          <cell r="N268">
            <v>8424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80">
          <cell r="N280">
            <v>0</v>
          </cell>
        </row>
        <row r="283">
          <cell r="N2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1.421875" style="0" customWidth="1"/>
    <col min="2" max="2" width="10.140625" style="0" hidden="1" customWidth="1"/>
    <col min="3" max="3" width="14.8515625" style="0" customWidth="1"/>
    <col min="4" max="4" width="14.57421875" style="0" customWidth="1"/>
    <col min="5" max="5" width="15.140625" style="0" customWidth="1"/>
    <col min="7" max="7" width="26.140625" style="0" customWidth="1"/>
    <col min="8" max="8" width="9.7109375" style="0" hidden="1" customWidth="1"/>
    <col min="9" max="9" width="15.140625" style="0" customWidth="1"/>
    <col min="10" max="10" width="16.421875" style="0" customWidth="1"/>
    <col min="11" max="11" width="15.8515625" style="0" customWidth="1"/>
  </cols>
  <sheetData>
    <row r="1" spans="1:13" ht="15" customHeight="1">
      <c r="A1" s="1" t="str">
        <f>+'[1]2012'!A1</f>
        <v>Visit Oxfordshire Limited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>
      <c r="A4" s="2" t="s">
        <v>0</v>
      </c>
      <c r="B4" s="2"/>
      <c r="C4" s="2"/>
      <c r="D4" s="2"/>
      <c r="E4" s="2"/>
      <c r="F4" s="2"/>
      <c r="G4" s="2" t="s">
        <v>1</v>
      </c>
      <c r="H4" s="2"/>
      <c r="I4" s="2"/>
      <c r="J4" s="2"/>
      <c r="K4" s="2"/>
      <c r="L4" s="2"/>
      <c r="M4" s="2"/>
    </row>
    <row r="5" spans="1:13" ht="15" customHeight="1">
      <c r="A5" s="2"/>
      <c r="B5" s="3" t="s">
        <v>2</v>
      </c>
      <c r="C5" s="4" t="s">
        <v>2</v>
      </c>
      <c r="D5" s="4" t="s">
        <v>2</v>
      </c>
      <c r="E5" s="4" t="s">
        <v>2</v>
      </c>
      <c r="F5" s="2"/>
      <c r="G5" s="2"/>
      <c r="H5" s="3" t="s">
        <v>2</v>
      </c>
      <c r="I5" s="4" t="s">
        <v>2</v>
      </c>
      <c r="J5" s="4" t="s">
        <v>2</v>
      </c>
      <c r="K5" s="4" t="s">
        <v>2</v>
      </c>
      <c r="L5" s="2"/>
      <c r="M5" s="2"/>
    </row>
    <row r="6" spans="1:13" ht="15" customHeight="1">
      <c r="A6" s="2"/>
      <c r="B6" s="3">
        <v>2011</v>
      </c>
      <c r="C6" s="4">
        <v>2014</v>
      </c>
      <c r="D6" s="4">
        <v>2013</v>
      </c>
      <c r="E6" s="4">
        <v>2012</v>
      </c>
      <c r="F6" s="2"/>
      <c r="G6" s="2"/>
      <c r="H6" s="3">
        <v>2011</v>
      </c>
      <c r="I6" s="4">
        <v>2014</v>
      </c>
      <c r="J6" s="4">
        <v>2013</v>
      </c>
      <c r="K6" s="4">
        <v>2012</v>
      </c>
      <c r="L6" s="2"/>
      <c r="M6" s="2"/>
    </row>
    <row r="7" spans="1:13" ht="15" customHeight="1">
      <c r="A7" s="2"/>
      <c r="B7" s="5" t="s">
        <v>3</v>
      </c>
      <c r="C7" s="6" t="s">
        <v>4</v>
      </c>
      <c r="D7" s="6" t="s">
        <v>4</v>
      </c>
      <c r="E7" s="6" t="s">
        <v>4</v>
      </c>
      <c r="F7" s="2"/>
      <c r="G7" s="2"/>
      <c r="H7" s="5" t="s">
        <v>3</v>
      </c>
      <c r="I7" s="6" t="s">
        <v>4</v>
      </c>
      <c r="J7" s="6" t="s">
        <v>4</v>
      </c>
      <c r="K7" s="6" t="s">
        <v>4</v>
      </c>
      <c r="L7" s="2"/>
      <c r="M7" s="2"/>
    </row>
    <row r="8" spans="1:13" ht="15" customHeight="1">
      <c r="A8" s="7" t="s">
        <v>5</v>
      </c>
      <c r="B8" s="8"/>
      <c r="C8" s="8"/>
      <c r="D8" s="8"/>
      <c r="E8" s="8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9" t="s">
        <v>6</v>
      </c>
      <c r="B9" s="10">
        <f>+'[1]2014'!N71</f>
        <v>229000</v>
      </c>
      <c r="C9" s="11">
        <f>+'[1]2014'!N71</f>
        <v>229000</v>
      </c>
      <c r="D9" s="11">
        <f>+'[1]2013'!N71</f>
        <v>250500</v>
      </c>
      <c r="E9" s="11">
        <f>+'[1]2012'!N71</f>
        <v>275000</v>
      </c>
      <c r="F9" s="2"/>
      <c r="G9" s="2"/>
      <c r="H9" s="12">
        <f>+'[1]2014'!N245</f>
        <v>0</v>
      </c>
      <c r="I9" s="13"/>
      <c r="J9" s="13"/>
      <c r="K9" s="13"/>
      <c r="L9" s="2" t="s">
        <v>7</v>
      </c>
      <c r="M9" s="2"/>
    </row>
    <row r="10" spans="1:13" ht="15" customHeight="1">
      <c r="A10" s="9" t="s">
        <v>8</v>
      </c>
      <c r="B10" s="10">
        <f>+'[1]2014'!N80</f>
        <v>1.5000000000436557</v>
      </c>
      <c r="C10" s="11">
        <f>+'[1]2014'!N72</f>
        <v>853831.5</v>
      </c>
      <c r="D10" s="11">
        <f>+'[1]2013'!N72</f>
        <v>853831.5</v>
      </c>
      <c r="E10" s="11">
        <f>+'[1]2012'!N72</f>
        <v>828831.5</v>
      </c>
      <c r="F10" s="2"/>
      <c r="G10" s="2" t="s">
        <v>9</v>
      </c>
      <c r="H10" s="12">
        <f>+'[1]2014'!N246+'[1]2014'!N247+'[1]2014'!N248</f>
        <v>0</v>
      </c>
      <c r="I10" s="13">
        <f>+'[1]2014'!N247</f>
        <v>0</v>
      </c>
      <c r="J10" s="13">
        <f>+'[1]2013'!N254</f>
        <v>0</v>
      </c>
      <c r="K10" s="13">
        <f>+'[1]2012'!N255</f>
        <v>0</v>
      </c>
      <c r="L10" s="2" t="s">
        <v>7</v>
      </c>
      <c r="M10" s="2"/>
    </row>
    <row r="11" spans="1:13" ht="15" customHeight="1">
      <c r="A11" s="7" t="s">
        <v>10</v>
      </c>
      <c r="B11" s="14">
        <f>+B9-B10</f>
        <v>228998.49999999994</v>
      </c>
      <c r="C11" s="15">
        <f>+C9+C10</f>
        <v>1082831.5</v>
      </c>
      <c r="D11" s="15">
        <f>+D9+D10</f>
        <v>1104331.5</v>
      </c>
      <c r="E11" s="15">
        <f>+E9+E10</f>
        <v>1103831.5</v>
      </c>
      <c r="F11" s="2"/>
      <c r="G11" s="16" t="s">
        <v>11</v>
      </c>
      <c r="H11" s="17">
        <f>+H9+H10</f>
        <v>0</v>
      </c>
      <c r="I11" s="18">
        <f>+I9+I10</f>
        <v>0</v>
      </c>
      <c r="J11" s="18">
        <f>+J9+J10</f>
        <v>0</v>
      </c>
      <c r="K11" s="18">
        <f>+K9+K10</f>
        <v>0</v>
      </c>
      <c r="L11" s="2"/>
      <c r="M11" s="2"/>
    </row>
    <row r="12" spans="1:13" ht="15" customHeight="1">
      <c r="A12" s="7" t="s">
        <v>12</v>
      </c>
      <c r="B12" s="8"/>
      <c r="C12" s="19"/>
      <c r="D12" s="19"/>
      <c r="E12" s="19"/>
      <c r="F12" s="2"/>
      <c r="G12" s="16" t="s">
        <v>13</v>
      </c>
      <c r="H12" s="12"/>
      <c r="I12" s="13"/>
      <c r="J12" s="13"/>
      <c r="K12" s="13"/>
      <c r="L12" s="2"/>
      <c r="M12" s="2"/>
    </row>
    <row r="13" spans="1:13" ht="15" customHeight="1">
      <c r="A13" s="9" t="s">
        <v>14</v>
      </c>
      <c r="B13" s="8">
        <f>+'[1]2014'!N89</f>
        <v>396381.1220639999</v>
      </c>
      <c r="C13" s="19">
        <f>+'[1]2014'!N89+4</f>
        <v>396385.1220639999</v>
      </c>
      <c r="D13" s="19">
        <f>+'[1]2013'!N89+4</f>
        <v>388612.9431999999</v>
      </c>
      <c r="E13" s="19">
        <f>+'[1]2012'!N89</f>
        <v>380989.16</v>
      </c>
      <c r="F13" s="2"/>
      <c r="G13" s="2" t="s">
        <v>15</v>
      </c>
      <c r="I13" s="13">
        <f>+'[1]2014'!N252</f>
        <v>30000</v>
      </c>
      <c r="J13" s="13">
        <f>+'[1]2013'!N257</f>
        <v>30000</v>
      </c>
      <c r="K13" s="13">
        <f>+'[1]2012'!N258</f>
        <v>30000</v>
      </c>
      <c r="L13" s="2" t="s">
        <v>7</v>
      </c>
      <c r="M13" s="2"/>
    </row>
    <row r="14" spans="1:13" ht="15" customHeight="1">
      <c r="A14" s="9" t="s">
        <v>16</v>
      </c>
      <c r="B14" s="2"/>
      <c r="C14" s="13">
        <f>+'[1]2014'!N91</f>
        <v>686899.80666</v>
      </c>
      <c r="D14" s="13">
        <f>+'[1]2013'!N91</f>
        <v>716068.2029999999</v>
      </c>
      <c r="E14" s="13">
        <f>+'[1]2012'!N91</f>
        <v>722842.65</v>
      </c>
      <c r="F14" s="2"/>
      <c r="G14" s="2" t="s">
        <v>17</v>
      </c>
      <c r="H14" s="12">
        <f>+'[1]2014'!N254</f>
        <v>0</v>
      </c>
      <c r="I14" s="13">
        <f>+'[1]2014'!N253</f>
        <v>0</v>
      </c>
      <c r="J14" s="13">
        <f>+'[1]2013'!N258</f>
        <v>0</v>
      </c>
      <c r="K14" s="13">
        <f>+'[1]2012'!N259</f>
        <v>0</v>
      </c>
      <c r="L14" s="2"/>
      <c r="M14" s="2"/>
    </row>
    <row r="15" spans="1:13" ht="15" customHeight="1">
      <c r="A15" s="9" t="s">
        <v>18</v>
      </c>
      <c r="B15" s="20">
        <f>SUM(B13:B14)</f>
        <v>396381.1220639999</v>
      </c>
      <c r="C15" s="21">
        <f>SUM(C13:C14)</f>
        <v>1083284.9287239998</v>
      </c>
      <c r="D15" s="21">
        <f>SUM(D13:D14)</f>
        <v>1104681.1461999998</v>
      </c>
      <c r="E15" s="21">
        <f>SUM(E13:E14)</f>
        <v>1103831.81</v>
      </c>
      <c r="F15" s="2"/>
      <c r="G15" s="2" t="s">
        <v>19</v>
      </c>
      <c r="H15" s="12">
        <f>+'[1]2014'!N256+'[1]2014'!N257</f>
        <v>0</v>
      </c>
      <c r="I15" s="13">
        <f>+'[1]2014'!N257</f>
        <v>0</v>
      </c>
      <c r="J15" s="13">
        <f>+'[1]2013'!N262</f>
        <v>0</v>
      </c>
      <c r="K15" s="13">
        <f>+'[1]2012'!N263</f>
        <v>0</v>
      </c>
      <c r="L15" s="2"/>
      <c r="M15" s="2"/>
    </row>
    <row r="16" spans="1:13" ht="15" customHeight="1">
      <c r="A16" s="9"/>
      <c r="B16" s="8" t="s">
        <v>7</v>
      </c>
      <c r="C16" s="19" t="s">
        <v>7</v>
      </c>
      <c r="D16" s="19" t="s">
        <v>7</v>
      </c>
      <c r="E16" s="19" t="s">
        <v>7</v>
      </c>
      <c r="F16" s="2"/>
      <c r="G16" s="2" t="s">
        <v>20</v>
      </c>
      <c r="H16" s="2"/>
      <c r="I16" s="13">
        <f>-'[1]2014'!N262</f>
        <v>66476.71507600015</v>
      </c>
      <c r="J16" s="13">
        <f>-'[1]2013'!N267</f>
        <v>108783.24380000008</v>
      </c>
      <c r="K16" s="13">
        <f>-'[1]2012'!N268</f>
        <v>83805.89000000003</v>
      </c>
      <c r="L16" s="2"/>
      <c r="M16" s="2"/>
    </row>
    <row r="17" spans="1:13" ht="15" customHeight="1" thickBot="1">
      <c r="A17" s="9" t="s">
        <v>21</v>
      </c>
      <c r="B17" s="22">
        <f>+B11-B15</f>
        <v>-167382.62206399994</v>
      </c>
      <c r="C17" s="23">
        <f>+C11-C15</f>
        <v>-453.42872399976477</v>
      </c>
      <c r="D17" s="23">
        <f>+D11-D15</f>
        <v>-349.6461999998428</v>
      </c>
      <c r="E17" s="24">
        <f>+E11-E15</f>
        <v>-0.31000000005587935</v>
      </c>
      <c r="F17" s="2"/>
      <c r="G17" s="2"/>
      <c r="H17" s="25">
        <f>SUM(H14:H15)</f>
        <v>0</v>
      </c>
      <c r="I17" s="26">
        <f>SUM(I13:I16)</f>
        <v>96476.71507600015</v>
      </c>
      <c r="J17" s="26">
        <f>SUM(J13:J16)</f>
        <v>138783.24380000008</v>
      </c>
      <c r="K17" s="26">
        <f>SUM(K13:K16)</f>
        <v>113805.89000000003</v>
      </c>
      <c r="L17" s="2" t="s">
        <v>7</v>
      </c>
      <c r="M17" s="2"/>
    </row>
    <row r="18" spans="1:14" ht="15" customHeight="1" thickTop="1">
      <c r="A18" s="7" t="s">
        <v>22</v>
      </c>
      <c r="B18" s="8"/>
      <c r="C18" s="19"/>
      <c r="D18" s="19"/>
      <c r="E18" s="19"/>
      <c r="F18" s="2"/>
      <c r="G18" s="16" t="s">
        <v>23</v>
      </c>
      <c r="H18" s="12"/>
      <c r="I18" s="13"/>
      <c r="J18" s="13"/>
      <c r="K18" s="13"/>
      <c r="L18" s="2" t="s">
        <v>7</v>
      </c>
      <c r="M18" s="2"/>
      <c r="N18" s="27"/>
    </row>
    <row r="19" spans="1:13" ht="15" customHeight="1">
      <c r="A19" s="9" t="s">
        <v>24</v>
      </c>
      <c r="B19" s="8">
        <f>+'[1]2014'!N102</f>
        <v>-453</v>
      </c>
      <c r="C19" s="28">
        <f>+'[1]2014'!N102</f>
        <v>-453</v>
      </c>
      <c r="D19" s="28">
        <f>+'[1]2013'!N102</f>
        <v>-349</v>
      </c>
      <c r="E19" s="19">
        <f>+'[1]2012'!N102</f>
        <v>0</v>
      </c>
      <c r="F19" s="2"/>
      <c r="G19" s="2" t="s">
        <v>25</v>
      </c>
      <c r="H19" s="12">
        <f>+'[1]2014'!N263</f>
        <v>0</v>
      </c>
      <c r="I19" s="13">
        <f>+'[1]2014'!N263</f>
        <v>0</v>
      </c>
      <c r="J19" s="13">
        <f>+'[1]2013'!N268</f>
        <v>0</v>
      </c>
      <c r="K19" s="13">
        <f>+'[1]2012'!N269</f>
        <v>0</v>
      </c>
      <c r="L19" s="2"/>
      <c r="M19" s="2"/>
    </row>
    <row r="20" spans="1:13" ht="15" customHeight="1">
      <c r="A20" s="9" t="s">
        <v>26</v>
      </c>
      <c r="B20" s="8">
        <f>+'[1]2014'!N103</f>
        <v>0</v>
      </c>
      <c r="C20" s="19">
        <f>+'[1]2014'!N103</f>
        <v>0</v>
      </c>
      <c r="D20" s="19">
        <f>+'[1]2013'!N103</f>
        <v>0</v>
      </c>
      <c r="E20" s="19">
        <f>+'[1]2013'!N103</f>
        <v>0</v>
      </c>
      <c r="F20" s="2"/>
      <c r="G20" s="9" t="str">
        <f>+'[1]2012'!A271</f>
        <v>Admin costs creditors</v>
      </c>
      <c r="H20" s="2"/>
      <c r="I20" s="13">
        <f>+'[1]2014'!N265</f>
        <v>78141</v>
      </c>
      <c r="J20" s="13">
        <f>+'[1]2013'!N270</f>
        <v>126707</v>
      </c>
      <c r="K20" s="13">
        <f>+'[1]2012'!N271</f>
        <v>94243</v>
      </c>
      <c r="L20" s="2"/>
      <c r="M20" s="2"/>
    </row>
    <row r="21" spans="1:13" ht="15" customHeight="1">
      <c r="A21" s="9" t="s">
        <v>27</v>
      </c>
      <c r="B21" s="8">
        <f>+'[1]2014'!N106</f>
        <v>0</v>
      </c>
      <c r="C21" s="19">
        <f>+'[1]2014'!N106</f>
        <v>0</v>
      </c>
      <c r="D21" s="19">
        <f>+'[1]2013'!N106</f>
        <v>0</v>
      </c>
      <c r="E21" s="19">
        <f>+'[1]2012'!N106</f>
        <v>0</v>
      </c>
      <c r="F21" s="2"/>
      <c r="G21" s="9" t="str">
        <f>+'[1]2012'!A273</f>
        <v>PAYE/NIC</v>
      </c>
      <c r="I21" s="13">
        <f>+'[1]2014'!N267</f>
        <v>9909.6</v>
      </c>
      <c r="J21" s="13">
        <f>+'[1]2013'!N272</f>
        <v>9715.199999999999</v>
      </c>
      <c r="K21" s="13">
        <f>+'[1]2012'!N273</f>
        <v>9524.699999999999</v>
      </c>
      <c r="L21" s="2"/>
      <c r="M21" s="2"/>
    </row>
    <row r="22" spans="1:13" ht="15" customHeight="1">
      <c r="A22" s="9" t="s">
        <v>28</v>
      </c>
      <c r="B22" s="2"/>
      <c r="C22" s="13">
        <f>+'[1]2014'!N107</f>
        <v>0</v>
      </c>
      <c r="D22" s="13">
        <f>+'[1]2013'!N107</f>
        <v>0</v>
      </c>
      <c r="E22" s="13"/>
      <c r="F22" s="2"/>
      <c r="G22" s="9" t="str">
        <f>+'[1]2012'!A274</f>
        <v>VAT</v>
      </c>
      <c r="H22" s="12">
        <f>+'[1]2014'!N264+'[1]2014'!N265+'[1]2014'!N266+'[1]2014'!N267+'[1]2014'!N268+'[1]2014'!N269+'[1]2014'!N270+'[1]2014'!N271</f>
        <v>96474.6</v>
      </c>
      <c r="I22" s="13">
        <f>+'[1]2014'!N268</f>
        <v>8424</v>
      </c>
      <c r="J22" s="13">
        <f>+'[1]2013'!N273</f>
        <v>2361</v>
      </c>
      <c r="K22" s="13">
        <f>+'[1]2012'!N274</f>
        <v>10040</v>
      </c>
      <c r="L22" s="2"/>
      <c r="M22" s="2"/>
    </row>
    <row r="23" spans="1:13" ht="15" customHeight="1">
      <c r="A23" s="9" t="s">
        <v>22</v>
      </c>
      <c r="B23" s="20">
        <f>SUM(B19:B21)</f>
        <v>-453</v>
      </c>
      <c r="C23" s="29">
        <f>SUM(C19:C22)</f>
        <v>-453</v>
      </c>
      <c r="D23" s="29">
        <f>SUM(D19:D22)</f>
        <v>-349</v>
      </c>
      <c r="E23" s="21">
        <f>SUM(E19:E22)</f>
        <v>0</v>
      </c>
      <c r="F23" s="2"/>
      <c r="G23" s="9"/>
      <c r="H23" s="25">
        <f>SUM(H19:H22)</f>
        <v>96474.6</v>
      </c>
      <c r="I23" s="26">
        <f>SUM(I19:I22)</f>
        <v>96474.6</v>
      </c>
      <c r="J23" s="26">
        <f>SUM(J19:J22)</f>
        <v>138783.2</v>
      </c>
      <c r="K23" s="26">
        <f>SUM(K19:K22)</f>
        <v>113807.7</v>
      </c>
      <c r="L23" s="2" t="s">
        <v>7</v>
      </c>
      <c r="M23" s="2"/>
    </row>
    <row r="24" spans="1:13" ht="15" customHeight="1">
      <c r="A24" s="9"/>
      <c r="B24" s="8" t="s">
        <v>7</v>
      </c>
      <c r="C24" s="19"/>
      <c r="D24" s="19"/>
      <c r="E24" s="19" t="s">
        <v>7</v>
      </c>
      <c r="F24" s="2"/>
      <c r="G24" s="16" t="s">
        <v>29</v>
      </c>
      <c r="H24" s="12">
        <f>+H17-H23</f>
        <v>-96474.6</v>
      </c>
      <c r="I24" s="13">
        <f>+I17-I23</f>
        <v>2.1150760001473827</v>
      </c>
      <c r="J24" s="13">
        <f>+J17-J23</f>
        <v>0.043800000072224066</v>
      </c>
      <c r="K24" s="13">
        <f>+K17-K23</f>
        <v>-1.8099999999685679</v>
      </c>
      <c r="L24" s="2" t="s">
        <v>7</v>
      </c>
      <c r="M24" s="2"/>
    </row>
    <row r="25" spans="1:13" ht="15" customHeight="1">
      <c r="A25" s="9" t="s">
        <v>30</v>
      </c>
      <c r="B25" s="8">
        <f>+B17-B23</f>
        <v>-166929.62206399994</v>
      </c>
      <c r="C25" s="30">
        <f>+C17-C23</f>
        <v>-0.42872399976477027</v>
      </c>
      <c r="D25" s="30">
        <f>+D17-D23</f>
        <v>-0.6461999998427927</v>
      </c>
      <c r="E25" s="30">
        <f>+E17-E23</f>
        <v>-0.31000000005587935</v>
      </c>
      <c r="F25" s="2"/>
      <c r="G25" s="2"/>
      <c r="H25" s="12">
        <f>+'[1]2014'!N280</f>
        <v>0</v>
      </c>
      <c r="I25" s="13"/>
      <c r="J25" s="13"/>
      <c r="K25" s="13"/>
      <c r="L25" s="2" t="s">
        <v>7</v>
      </c>
      <c r="M25" s="2"/>
    </row>
    <row r="26" spans="1:13" ht="15" customHeight="1" thickBot="1">
      <c r="A26" s="9" t="s">
        <v>31</v>
      </c>
      <c r="B26" s="8">
        <f>+'[1]2014'!N111</f>
        <v>0</v>
      </c>
      <c r="C26" s="30">
        <f>+'[1]2014'!N111</f>
        <v>0</v>
      </c>
      <c r="D26" s="30">
        <f>+'[1]2013'!N111</f>
        <v>0</v>
      </c>
      <c r="E26" s="30">
        <f>+'[1]2012'!N111</f>
        <v>0</v>
      </c>
      <c r="F26" s="2"/>
      <c r="G26" s="2"/>
      <c r="H26" s="12">
        <f>+'[1]2014'!N283</f>
        <v>0</v>
      </c>
      <c r="I26" s="31">
        <f>+I11+I24</f>
        <v>2.1150760001473827</v>
      </c>
      <c r="J26" s="31">
        <f>+J11+J24</f>
        <v>0.043800000072224066</v>
      </c>
      <c r="K26" s="31">
        <f>+K11+K24</f>
        <v>-1.8099999999685679</v>
      </c>
      <c r="L26" s="2"/>
      <c r="M26" s="2"/>
    </row>
    <row r="27" spans="1:13" ht="15" customHeight="1" thickBot="1" thickTop="1">
      <c r="A27" s="9" t="s">
        <v>32</v>
      </c>
      <c r="B27" s="32" t="e">
        <f>B25+B26-#REF!</f>
        <v>#REF!</v>
      </c>
      <c r="C27" s="33">
        <f>+C25+C26</f>
        <v>-0.42872399976477027</v>
      </c>
      <c r="D27" s="33">
        <f>+D25+D26</f>
        <v>-0.6461999998427927</v>
      </c>
      <c r="E27" s="33">
        <f>+E25+E26</f>
        <v>-0.31000000005587935</v>
      </c>
      <c r="F27" s="2"/>
      <c r="G27" s="2"/>
      <c r="H27" s="12"/>
      <c r="I27" s="13"/>
      <c r="J27" s="13"/>
      <c r="K27" s="13"/>
      <c r="L27" s="2"/>
      <c r="M27" s="2"/>
    </row>
    <row r="28" spans="1:13" ht="15" customHeight="1" thickTop="1">
      <c r="A28" s="9"/>
      <c r="B28" s="8" t="s">
        <v>7</v>
      </c>
      <c r="C28" s="19"/>
      <c r="D28" s="19"/>
      <c r="E28" s="8" t="s">
        <v>7</v>
      </c>
      <c r="F28" s="2"/>
      <c r="G28" s="2" t="s">
        <v>33</v>
      </c>
      <c r="H28" s="12">
        <v>0</v>
      </c>
      <c r="I28" s="13">
        <f>+J29+J28</f>
        <v>-0.9561999998986721</v>
      </c>
      <c r="J28" s="13">
        <f>+K29+K28</f>
        <v>-0.31000000005587935</v>
      </c>
      <c r="K28" s="13">
        <v>0</v>
      </c>
      <c r="L28" s="2"/>
      <c r="M28" s="2"/>
    </row>
    <row r="29" spans="1:13" ht="15" customHeight="1">
      <c r="A29" s="9"/>
      <c r="B29" s="34">
        <f>+B11/B9*100</f>
        <v>99.99934497816592</v>
      </c>
      <c r="C29" s="19"/>
      <c r="D29" s="19"/>
      <c r="E29" s="34"/>
      <c r="F29" s="2"/>
      <c r="G29" s="2" t="s">
        <v>34</v>
      </c>
      <c r="H29" s="35">
        <v>0</v>
      </c>
      <c r="I29" s="13">
        <f>+C27</f>
        <v>-0.42872399976477027</v>
      </c>
      <c r="J29" s="13">
        <f>+D27</f>
        <v>-0.6461999998427927</v>
      </c>
      <c r="K29" s="13">
        <f>+E27</f>
        <v>-0.31000000005587935</v>
      </c>
      <c r="L29" s="2" t="s">
        <v>7</v>
      </c>
      <c r="M29" s="2"/>
    </row>
    <row r="30" spans="1:13" ht="15" customHeight="1" thickBot="1">
      <c r="A30" s="2"/>
      <c r="B30" s="36" t="s">
        <v>7</v>
      </c>
      <c r="C30" s="36" t="s">
        <v>7</v>
      </c>
      <c r="D30" s="36" t="s">
        <v>7</v>
      </c>
      <c r="E30" s="36" t="s">
        <v>7</v>
      </c>
      <c r="F30" s="2"/>
      <c r="H30" s="12">
        <f>+K28+K29</f>
        <v>-0.31000000005587935</v>
      </c>
      <c r="I30" s="31">
        <f>+I28+I29</f>
        <v>-1.3849239996634424</v>
      </c>
      <c r="J30" s="31">
        <f>+J28+J29</f>
        <v>-0.9561999998986721</v>
      </c>
      <c r="K30" s="31">
        <f>+K28+K29</f>
        <v>-0.31000000005587935</v>
      </c>
      <c r="L30" s="2"/>
      <c r="M30" s="2"/>
    </row>
    <row r="31" spans="1:13" ht="15" customHeight="1" thickTop="1">
      <c r="A31" s="37"/>
      <c r="F31" s="2"/>
      <c r="H31" s="12" t="e">
        <f>+B27</f>
        <v>#REF!</v>
      </c>
      <c r="I31" s="13"/>
      <c r="J31" s="13"/>
      <c r="K31" s="13"/>
      <c r="L31" s="2"/>
      <c r="M31" s="2"/>
    </row>
    <row r="32" spans="1:13" ht="15" customHeight="1" thickBot="1">
      <c r="A32" s="38" t="s">
        <v>7</v>
      </c>
      <c r="B32" s="2"/>
      <c r="C32" s="2"/>
      <c r="D32" s="2"/>
      <c r="E32" s="2"/>
      <c r="F32" s="2"/>
      <c r="G32" s="2" t="s">
        <v>35</v>
      </c>
      <c r="H32" s="39" t="e">
        <f>SUM(H28:H31)</f>
        <v>#REF!</v>
      </c>
      <c r="I32" s="40">
        <f>+I26-I30</f>
        <v>3.499999999810825</v>
      </c>
      <c r="J32" s="40">
        <f>+J26-J30</f>
        <v>0.9999999999708962</v>
      </c>
      <c r="K32" s="40">
        <f>+K26-K30</f>
        <v>-1.4999999999126885</v>
      </c>
      <c r="L32" s="2"/>
      <c r="M32" s="2"/>
    </row>
    <row r="33" spans="1:13" ht="15" customHeight="1" thickTop="1">
      <c r="A33" s="38"/>
      <c r="B33" s="41"/>
      <c r="C33" s="41"/>
      <c r="D33" s="42"/>
      <c r="E33" s="41"/>
      <c r="F33" s="2"/>
      <c r="G33" s="2"/>
      <c r="H33" s="43" t="e">
        <f>+#REF!-H32</f>
        <v>#REF!</v>
      </c>
      <c r="L33" s="2"/>
      <c r="M33" s="2"/>
    </row>
    <row r="34" spans="1:13" ht="15" customHeight="1">
      <c r="A34" s="38"/>
      <c r="B34" s="41"/>
      <c r="C34" s="41"/>
      <c r="D34" s="41"/>
      <c r="E34" s="41"/>
      <c r="F34" s="2"/>
      <c r="G34" s="2"/>
      <c r="H34" s="12"/>
      <c r="I34" s="12"/>
      <c r="J34" s="12"/>
      <c r="K34" s="12"/>
      <c r="L34" s="2"/>
      <c r="M34" s="2"/>
    </row>
    <row r="35" spans="1:13" ht="15" customHeight="1">
      <c r="A35" s="44"/>
      <c r="B35" s="2"/>
      <c r="C35" s="2"/>
      <c r="D35" s="2"/>
      <c r="E35" s="2"/>
      <c r="F35" s="2"/>
      <c r="G35" s="2"/>
      <c r="H35" s="45" t="s">
        <v>7</v>
      </c>
      <c r="I35" s="45"/>
      <c r="J35" s="45"/>
      <c r="K35" s="45" t="s">
        <v>7</v>
      </c>
      <c r="L35" s="2"/>
      <c r="M35" s="2"/>
    </row>
    <row r="36" spans="1:13" ht="15" customHeight="1">
      <c r="A36" s="38"/>
      <c r="B36" s="44"/>
      <c r="C36" s="44"/>
      <c r="D36" s="44"/>
      <c r="E36" s="44"/>
      <c r="F36" s="2"/>
      <c r="G36" s="2"/>
      <c r="H36" s="45" t="e">
        <f>+(+#REF!+H25+#REF!+H26)/H32*100</f>
        <v>#REF!</v>
      </c>
      <c r="I36" s="46"/>
      <c r="J36" s="46"/>
      <c r="K36" s="46"/>
      <c r="L36" s="2"/>
      <c r="M36" s="2"/>
    </row>
    <row r="37" spans="1:13" ht="15" customHeight="1">
      <c r="A37" s="38"/>
      <c r="B37" s="38"/>
      <c r="C37" s="47"/>
      <c r="D37" s="47"/>
      <c r="E37" s="37"/>
      <c r="F37" s="2"/>
      <c r="G37" s="2"/>
      <c r="H37" s="12">
        <f>+'[1]2014'!I229</f>
        <v>-177416.0981424001</v>
      </c>
      <c r="I37" s="48"/>
      <c r="J37" s="48"/>
      <c r="K37" s="48"/>
      <c r="L37" s="2"/>
      <c r="M37" s="2"/>
    </row>
    <row r="38" spans="1:13" ht="15" customHeight="1">
      <c r="A38" s="38"/>
      <c r="B38" s="38"/>
      <c r="C38" s="47"/>
      <c r="D38" s="47"/>
      <c r="E38" s="37"/>
      <c r="F38" s="2"/>
      <c r="G38" s="2"/>
      <c r="H38" s="2"/>
      <c r="I38" s="2"/>
      <c r="J38" s="2"/>
      <c r="K38" s="49"/>
      <c r="L38" s="2"/>
      <c r="M38" s="2"/>
    </row>
    <row r="39" spans="1:13" ht="15.75">
      <c r="A39" s="38"/>
      <c r="B39" s="38"/>
      <c r="C39" s="47"/>
      <c r="D39" s="47"/>
      <c r="E39" s="37"/>
      <c r="F39" s="2"/>
      <c r="G39" s="2"/>
      <c r="H39" s="2"/>
      <c r="I39" s="2"/>
      <c r="J39" s="2"/>
      <c r="K39" s="49"/>
      <c r="L39" s="2"/>
      <c r="M39" s="2"/>
    </row>
    <row r="40" spans="1:13" ht="15.75">
      <c r="A40" s="38"/>
      <c r="B40" s="38"/>
      <c r="C40" s="47"/>
      <c r="D40" s="47"/>
      <c r="E40" s="37"/>
      <c r="F40" s="2"/>
      <c r="G40" s="2"/>
      <c r="H40" s="2"/>
      <c r="I40" s="2"/>
      <c r="J40" s="2"/>
      <c r="K40" s="49"/>
      <c r="L40" s="2"/>
      <c r="M40" s="2"/>
    </row>
    <row r="41" spans="1:13" ht="15.75">
      <c r="A41" s="44"/>
      <c r="B41" s="44"/>
      <c r="C41" s="37"/>
      <c r="D41" s="37"/>
      <c r="E41" s="37"/>
      <c r="F41" s="2"/>
      <c r="G41" s="2"/>
      <c r="H41" s="2"/>
      <c r="I41" s="2"/>
      <c r="J41" s="2"/>
      <c r="K41" s="2"/>
      <c r="L41" s="2"/>
      <c r="M41" s="2"/>
    </row>
    <row r="42" spans="1:13" ht="15.75">
      <c r="A42" s="44"/>
      <c r="B42" s="44"/>
      <c r="C42" s="37"/>
      <c r="D42" s="37"/>
      <c r="E42" s="37"/>
      <c r="F42" s="2"/>
      <c r="G42" s="2"/>
      <c r="H42" s="2"/>
      <c r="I42" s="2"/>
      <c r="J42" s="2"/>
      <c r="K42" s="2"/>
      <c r="L42" s="2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 of VO summary budget</dc:title>
  <dc:subject/>
  <dc:creator>Oxfordshire City Council</dc:creator>
  <cp:keywords>Council meetings;Government, politics and public administration; Local government; Decision making; Council meetings;</cp:keywords>
  <dc:description/>
  <cp:lastModifiedBy>adubberley</cp:lastModifiedBy>
  <dcterms:created xsi:type="dcterms:W3CDTF">2011-06-10T15:59:33Z</dcterms:created>
  <dcterms:modified xsi:type="dcterms:W3CDTF">2011-06-13T11:25:00Z</dcterms:modified>
  <cp:category/>
  <cp:version/>
  <cp:contentType/>
  <cp:contentStatus/>
</cp:coreProperties>
</file>